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68" windowHeight="8703" activeTab="0"/>
  </bookViews>
  <sheets>
    <sheet name="część I" sheetId="1" r:id="rId1"/>
    <sheet name="Arkusz1" sheetId="2" r:id="rId2"/>
  </sheets>
  <definedNames>
    <definedName name="_xlnm.Print_Area" localSheetId="0">'część I'!$A$1:$Q$29</definedName>
  </definedNames>
  <calcPr fullCalcOnLoad="1"/>
</workbook>
</file>

<file path=xl/sharedStrings.xml><?xml version="1.0" encoding="utf-8"?>
<sst xmlns="http://schemas.openxmlformats.org/spreadsheetml/2006/main" count="92" uniqueCount="73">
  <si>
    <t>Lp.</t>
  </si>
  <si>
    <t>....................................................................................</t>
  </si>
  <si>
    <t>Jedn. miary</t>
  </si>
  <si>
    <t xml:space="preserve">KALKULACJA CENY OFERTOWEJ  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</si>
  <si>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</si>
  <si>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</si>
  <si>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</si>
  <si>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</si>
  <si>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</si>
  <si>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</si>
  <si>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</si>
  <si>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</si>
  <si>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</si>
  <si>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</si>
  <si>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</si>
  <si>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 xml:space="preserve">Wartość brutto [zł] </t>
  </si>
  <si>
    <t>Cena jedn. netto [zł/kg]</t>
  </si>
  <si>
    <t>RAZEM*</t>
  </si>
  <si>
    <t>Wartość netto [zł]</t>
  </si>
  <si>
    <t>ZAMÓWIENIE W RAMACH PRAWA OPCJI</t>
  </si>
  <si>
    <t>RAZEM: ZAMÓWIENIE PODSTAWOWE + OPCJA</t>
  </si>
  <si>
    <t>Ilość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</si>
  <si>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</si>
  <si>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</si>
  <si>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</si>
  <si>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</si>
  <si>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</si>
  <si>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</si>
  <si>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</si>
  <si>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</si>
  <si>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</si>
  <si>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</si>
  <si>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</si>
  <si>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</si>
  <si>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kol. 17</t>
  </si>
  <si>
    <t>Załacznik nr 2A do SWZ</t>
  </si>
  <si>
    <t>…………………………………………………   
(dokument należy podpisać kwalifikowanym podpisem elektronicznym lub podpisem osobistym lub zaufanym przez osobę lub osoby umocowane do złożenia podpisu w imieniu Wykonawcy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</si>
  <si>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</si>
  <si>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</si>
  <si>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</si>
  <si>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</si>
  <si>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</si>
  <si>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</si>
  <si>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</si>
  <si>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</si>
  <si>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</si>
  <si>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</si>
  <si>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</si>
  <si>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</si>
  <si>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</si>
  <si>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</si>
  <si>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Znak sprawy: DK.TG.OS.3602.2.2022</t>
  </si>
  <si>
    <t>Margaryna  o zawartości tłuszczu 39% wzbogacona witaminami A,D,E</t>
  </si>
  <si>
    <t>Margaryna zwykła</t>
  </si>
  <si>
    <t>Mleko o zawartości tłuszczu 2%</t>
  </si>
  <si>
    <t>Jogurt naturalny</t>
  </si>
  <si>
    <t>Serek wiejski</t>
  </si>
  <si>
    <t>Serek "Łaciaty" różne smaki 135 g</t>
  </si>
  <si>
    <t>Serek Fromage (różne smaki) 80g</t>
  </si>
  <si>
    <t>masło zawartość tłuszczu min. 82 %</t>
  </si>
  <si>
    <t>15.</t>
  </si>
  <si>
    <t>Kefir</t>
  </si>
  <si>
    <t xml:space="preserve"> ser topiony w kostce (różne smaki) 100 g</t>
  </si>
  <si>
    <t>Ser topiony krążki ±140g, różne smaki</t>
  </si>
  <si>
    <t>Serek kanapkowy (różne smaki) 125g</t>
  </si>
  <si>
    <t>Serk homogenizowany (różne smaki) 200g</t>
  </si>
  <si>
    <t>Śmietana zawartość tłuszczu18%</t>
  </si>
  <si>
    <t>Twaróg półtłusty krajanka</t>
  </si>
  <si>
    <t>kg</t>
  </si>
  <si>
    <t>litr</t>
  </si>
  <si>
    <t>szt.</t>
  </si>
  <si>
    <t>op.</t>
  </si>
  <si>
    <t>Dostawa produktów mleczarskich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</si>
</sst>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_-* #,##0.00\ [$zł-415]_-;\-* #,##0.00\ [$zł-415]_-;_-* &quot;-&quot;??\ [$zł-415]_-;_-@_-"/>
    <numFmt numFmtId="174" formatCode="0.000"/>
    <numFmt numFmtId="175" formatCode="#,##0.00\ &quot;zł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4" fontId="15" fillId="33" borderId="14" xfId="0" applyNumberFormat="1" applyFont="1" applyFill="1" applyBorder="1" applyAlignment="1">
      <alignment horizontal="right" vertical="center"/>
    </xf>
    <xf numFmtId="4" fontId="7" fillId="0" borderId="15" xfId="52" applyNumberFormat="1" applyFont="1" applyFill="1" applyBorder="1" applyAlignment="1">
      <alignment horizontal="center" vertical="center" wrapText="1"/>
      <protection/>
    </xf>
    <xf numFmtId="4" fontId="7" fillId="0" borderId="16" xfId="52" applyNumberFormat="1" applyFont="1" applyFill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73" fontId="14" fillId="0" borderId="17" xfId="0" applyNumberFormat="1" applyFont="1" applyFill="1" applyBorder="1" applyAlignment="1">
      <alignment horizontal="center" vertical="center" wrapText="1"/>
    </xf>
    <xf numFmtId="173" fontId="14" fillId="0" borderId="18" xfId="0" applyNumberFormat="1" applyFont="1" applyFill="1" applyBorder="1" applyAlignment="1">
      <alignment horizontal="center" vertical="center" wrapText="1"/>
    </xf>
    <xf numFmtId="173" fontId="14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 horizontal="left" vertical="center"/>
    </xf>
    <xf numFmtId="1" fontId="7" fillId="34" borderId="14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5" fillId="35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17" fillId="33" borderId="10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15" fillId="33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 vertical="center"/>
    </xf>
    <xf numFmtId="175" fontId="14" fillId="0" borderId="19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3" fontId="14" fillId="0" borderId="17" xfId="0" applyNumberFormat="1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73" fontId="14" fillId="0" borderId="18" xfId="0" applyNumberFormat="1" applyFont="1" applyFill="1" applyBorder="1" applyAlignment="1">
      <alignment horizontal="left" vertical="center" wrapText="1"/>
    </xf>
    <xf numFmtId="173" fontId="14" fillId="0" borderId="19" xfId="0" applyNumberFormat="1" applyFont="1" applyFill="1" applyBorder="1" applyAlignment="1">
      <alignment horizontal="left" vertical="center" wrapText="1"/>
    </xf>
    <xf numFmtId="173" fontId="14" fillId="0" borderId="20" xfId="0" applyNumberFormat="1" applyFont="1" applyFill="1" applyBorder="1" applyAlignment="1">
      <alignment horizontal="left" vertical="center" wrapText="1"/>
    </xf>
    <xf numFmtId="173" fontId="14" fillId="0" borderId="21" xfId="0" applyNumberFormat="1" applyFont="1" applyFill="1" applyBorder="1" applyAlignment="1">
      <alignment horizontal="left" vertical="center" wrapText="1"/>
    </xf>
    <xf numFmtId="175" fontId="0" fillId="0" borderId="0" xfId="0" applyNumberFormat="1" applyAlignment="1">
      <alignment horizontal="center" vertical="center"/>
    </xf>
    <xf numFmtId="175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175" fontId="7" fillId="34" borderId="0" xfId="0" applyNumberFormat="1" applyFont="1" applyFill="1" applyBorder="1" applyAlignment="1">
      <alignment horizontal="center" vertical="center" wrapText="1"/>
    </xf>
    <xf numFmtId="175" fontId="14" fillId="33" borderId="20" xfId="0" applyNumberFormat="1" applyFont="1" applyFill="1" applyBorder="1" applyAlignment="1">
      <alignment horizontal="center" vertical="center" wrapText="1"/>
    </xf>
    <xf numFmtId="175" fontId="15" fillId="33" borderId="22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 wrapText="1"/>
    </xf>
    <xf numFmtId="4" fontId="15" fillId="33" borderId="24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1" fontId="57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8" fontId="57" fillId="0" borderId="14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8" fontId="59" fillId="0" borderId="0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center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ELEFONY-TAB. (8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6.125" style="2" customWidth="1"/>
    <col min="2" max="2" width="24.00390625" style="3" customWidth="1"/>
    <col min="3" max="3" width="5.875" style="3" customWidth="1"/>
    <col min="4" max="4" width="9.125" style="3" customWidth="1"/>
    <col min="5" max="5" width="9.00390625" style="33" customWidth="1"/>
    <col min="6" max="6" width="7.50390625" style="27" customWidth="1"/>
    <col min="7" max="7" width="12.50390625" style="4" customWidth="1"/>
    <col min="8" max="8" width="11.375" style="33" customWidth="1"/>
    <col min="9" max="9" width="11.375" style="4" customWidth="1"/>
    <col min="10" max="10" width="7.875" style="27" customWidth="1"/>
    <col min="11" max="11" width="12.50390625" style="4" customWidth="1"/>
    <col min="12" max="12" width="11.125" style="33" customWidth="1"/>
    <col min="13" max="13" width="11.375" style="2" customWidth="1"/>
    <col min="14" max="14" width="8.50390625" style="25" customWidth="1"/>
    <col min="15" max="15" width="13.625" style="38" bestFit="1" customWidth="1"/>
    <col min="16" max="16" width="10.875" style="3" customWidth="1"/>
    <col min="17" max="17" width="14.375" style="3" customWidth="1"/>
  </cols>
  <sheetData>
    <row r="1" spans="1:17" ht="12">
      <c r="A1" s="1"/>
      <c r="B1" s="68" t="s">
        <v>51</v>
      </c>
      <c r="E1" s="3"/>
      <c r="F1" s="40"/>
      <c r="G1" s="1"/>
      <c r="H1" s="3"/>
      <c r="I1" s="1"/>
      <c r="J1" s="26"/>
      <c r="K1" s="1"/>
      <c r="L1" s="3"/>
      <c r="N1" s="78" t="s">
        <v>35</v>
      </c>
      <c r="O1" s="78"/>
      <c r="P1" s="78"/>
      <c r="Q1" s="78"/>
    </row>
    <row r="2" spans="1:17" ht="12">
      <c r="A2" s="1"/>
      <c r="B2" s="68"/>
      <c r="E2" s="42"/>
      <c r="F2" s="41"/>
      <c r="G2" s="43"/>
      <c r="H2" s="42"/>
      <c r="I2" s="43"/>
      <c r="J2" s="29"/>
      <c r="K2" s="43"/>
      <c r="L2" s="42"/>
      <c r="N2" s="20"/>
      <c r="O2" s="51"/>
      <c r="P2" s="42"/>
      <c r="Q2" s="42"/>
    </row>
    <row r="3" spans="1:17" ht="12">
      <c r="A3" s="1"/>
      <c r="E3" s="42"/>
      <c r="F3" s="41"/>
      <c r="G3" s="43"/>
      <c r="H3" s="42"/>
      <c r="I3" s="43"/>
      <c r="J3" s="29"/>
      <c r="K3" s="43"/>
      <c r="L3" s="42"/>
      <c r="M3" s="43"/>
      <c r="N3" s="20"/>
      <c r="O3" s="51"/>
      <c r="P3" s="42"/>
      <c r="Q3" s="42"/>
    </row>
    <row r="4" spans="1:17" ht="12">
      <c r="A4" s="1"/>
      <c r="B4" s="76" t="s">
        <v>1</v>
      </c>
      <c r="C4" s="76"/>
      <c r="D4" s="76"/>
      <c r="E4" s="76"/>
      <c r="F4" s="41"/>
      <c r="G4" s="43"/>
      <c r="H4" s="42"/>
      <c r="I4" s="43"/>
      <c r="J4" s="29"/>
      <c r="K4" s="43"/>
      <c r="L4" s="42"/>
      <c r="M4" s="43"/>
      <c r="N4" s="76" t="s">
        <v>12</v>
      </c>
      <c r="O4" s="76"/>
      <c r="P4" s="76"/>
      <c r="Q4" s="76"/>
    </row>
    <row r="5" spans="1:17" ht="12">
      <c r="A5" s="1"/>
      <c r="B5" s="77" t="s">
        <v>10</v>
      </c>
      <c r="C5" s="77"/>
      <c r="D5" s="77"/>
      <c r="E5" s="77"/>
      <c r="N5" s="79" t="s">
        <v>11</v>
      </c>
      <c r="O5" s="79"/>
      <c r="P5" s="79"/>
      <c r="Q5" s="79"/>
    </row>
    <row r="6" spans="1:17" ht="12">
      <c r="A6" s="1"/>
      <c r="M6" s="6"/>
      <c r="N6" s="21"/>
      <c r="O6" s="36"/>
      <c r="P6" s="35"/>
      <c r="Q6" s="35"/>
    </row>
    <row r="7" spans="1:17" ht="12.75" customHeight="1">
      <c r="A7" s="92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ht="15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ht="26.25" customHeight="1" thickBot="1">
      <c r="A9" s="93" t="s">
        <v>72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1:17" ht="45" customHeight="1" thickBot="1">
      <c r="A10" s="80" t="s">
        <v>0</v>
      </c>
      <c r="B10" s="80" t="s">
        <v>4</v>
      </c>
      <c r="C10" s="90" t="s">
        <v>2</v>
      </c>
      <c r="D10" s="90" t="s">
        <v>16</v>
      </c>
      <c r="E10" s="80" t="s">
        <v>14</v>
      </c>
      <c r="F10" s="82" t="s">
        <v>13</v>
      </c>
      <c r="G10" s="83"/>
      <c r="H10" s="83"/>
      <c r="I10" s="84"/>
      <c r="J10" s="82" t="s">
        <v>19</v>
      </c>
      <c r="K10" s="83"/>
      <c r="L10" s="83"/>
      <c r="M10" s="84"/>
      <c r="N10" s="82" t="s">
        <v>20</v>
      </c>
      <c r="O10" s="83"/>
      <c r="P10" s="83"/>
      <c r="Q10" s="84"/>
    </row>
    <row r="11" spans="1:17" ht="54.75" customHeight="1" thickBot="1">
      <c r="A11" s="87"/>
      <c r="B11" s="87"/>
      <c r="C11" s="91"/>
      <c r="D11" s="91"/>
      <c r="E11" s="81"/>
      <c r="F11" s="22" t="s">
        <v>21</v>
      </c>
      <c r="G11" s="9" t="s">
        <v>18</v>
      </c>
      <c r="H11" s="10" t="s">
        <v>5</v>
      </c>
      <c r="I11" s="11" t="s">
        <v>15</v>
      </c>
      <c r="J11" s="22" t="s">
        <v>21</v>
      </c>
      <c r="K11" s="54" t="s">
        <v>18</v>
      </c>
      <c r="L11" s="58" t="s">
        <v>5</v>
      </c>
      <c r="M11" s="56" t="s">
        <v>15</v>
      </c>
      <c r="N11" s="22" t="s">
        <v>21</v>
      </c>
      <c r="O11" s="59" t="s">
        <v>18</v>
      </c>
      <c r="P11" s="58" t="s">
        <v>5</v>
      </c>
      <c r="Q11" s="62" t="s">
        <v>15</v>
      </c>
    </row>
    <row r="12" spans="1:17" s="7" customFormat="1" ht="39.75" customHeight="1" thickBo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22</v>
      </c>
      <c r="F12" s="23" t="s">
        <v>23</v>
      </c>
      <c r="G12" s="8" t="s">
        <v>24</v>
      </c>
      <c r="H12" s="8" t="s">
        <v>25</v>
      </c>
      <c r="I12" s="8" t="s">
        <v>26</v>
      </c>
      <c r="J12" s="30" t="s">
        <v>27</v>
      </c>
      <c r="K12" s="55" t="s">
        <v>28</v>
      </c>
      <c r="L12" s="8" t="s">
        <v>29</v>
      </c>
      <c r="M12" s="57" t="s">
        <v>30</v>
      </c>
      <c r="N12" s="23" t="s">
        <v>31</v>
      </c>
      <c r="O12" s="60" t="s">
        <v>32</v>
      </c>
      <c r="P12" s="8" t="s">
        <v>33</v>
      </c>
      <c r="Q12" s="57" t="s">
        <v>34</v>
      </c>
    </row>
    <row r="13" spans="1:17" s="7" customFormat="1" ht="39.75" customHeight="1" thickBot="1">
      <c r="A13" s="15" t="s">
        <v>37</v>
      </c>
      <c r="B13" s="69" t="s">
        <v>52</v>
      </c>
      <c r="C13" s="64" t="s">
        <v>68</v>
      </c>
      <c r="D13" s="17"/>
      <c r="E13" s="15">
        <v>0</v>
      </c>
      <c r="F13" s="65">
        <v>646</v>
      </c>
      <c r="G13" s="17">
        <f>ROUND(D13*F13,2)</f>
        <v>0</v>
      </c>
      <c r="H13" s="15">
        <v>0</v>
      </c>
      <c r="I13" s="18">
        <f>SUM(G13+H13)</f>
        <v>0</v>
      </c>
      <c r="J13" s="31">
        <f>ROUND(F13*0.3,2)</f>
        <v>193.8</v>
      </c>
      <c r="K13" s="19">
        <f>ROUND(J13*D13,2)</f>
        <v>0</v>
      </c>
      <c r="L13" s="15">
        <v>0</v>
      </c>
      <c r="M13" s="18">
        <f>SUM(L13,K13)</f>
        <v>0</v>
      </c>
      <c r="N13" s="65">
        <f>ROUND(J13+F13,2)</f>
        <v>839.8</v>
      </c>
      <c r="O13" s="37">
        <f>ROUND(N13*D13,2)</f>
        <v>0</v>
      </c>
      <c r="P13" s="15">
        <v>0</v>
      </c>
      <c r="Q13" s="16">
        <f>SUM(O13,P13)</f>
        <v>0</v>
      </c>
    </row>
    <row r="14" spans="1:17" s="7" customFormat="1" ht="62.25" customHeight="1" thickBot="1">
      <c r="A14" s="15" t="s">
        <v>38</v>
      </c>
      <c r="B14" s="69" t="s">
        <v>53</v>
      </c>
      <c r="C14" s="75" t="s">
        <v>68</v>
      </c>
      <c r="D14" s="17"/>
      <c r="E14" s="15">
        <v>0</v>
      </c>
      <c r="F14" s="66">
        <v>346</v>
      </c>
      <c r="G14" s="44">
        <f aca="true" t="shared" si="0" ref="G14:G27">ROUND(D14*F14,2)</f>
        <v>0</v>
      </c>
      <c r="H14" s="15">
        <v>0</v>
      </c>
      <c r="I14" s="18">
        <f>SUM(G14+H14)</f>
        <v>0</v>
      </c>
      <c r="J14" s="31">
        <f aca="true" t="shared" si="1" ref="J14:J27">ROUND(F14*0.3,2)</f>
        <v>103.8</v>
      </c>
      <c r="K14" s="48">
        <f aca="true" t="shared" si="2" ref="K14:K27">ROUND(J14*D14,2)</f>
        <v>0</v>
      </c>
      <c r="L14" s="15">
        <v>0</v>
      </c>
      <c r="M14" s="47">
        <f aca="true" t="shared" si="3" ref="M14:M27">SUM(L14,K14)</f>
        <v>0</v>
      </c>
      <c r="N14" s="65">
        <f aca="true" t="shared" si="4" ref="N14:N27">ROUND(J14+F14,2)</f>
        <v>449.8</v>
      </c>
      <c r="O14" s="37">
        <f>ROUND(N14*D14,2)</f>
        <v>0</v>
      </c>
      <c r="P14" s="15">
        <v>0</v>
      </c>
      <c r="Q14" s="16">
        <f aca="true" t="shared" si="5" ref="Q14:Q27">SUM(O14,P14)</f>
        <v>0</v>
      </c>
    </row>
    <row r="15" spans="1:17" s="7" customFormat="1" ht="39.75" customHeight="1" thickBot="1">
      <c r="A15" s="15" t="s">
        <v>39</v>
      </c>
      <c r="B15" s="70" t="s">
        <v>67</v>
      </c>
      <c r="C15" s="75" t="s">
        <v>68</v>
      </c>
      <c r="D15" s="17"/>
      <c r="E15" s="15">
        <v>0</v>
      </c>
      <c r="F15" s="66">
        <v>631</v>
      </c>
      <c r="G15" s="44">
        <f t="shared" si="0"/>
        <v>0</v>
      </c>
      <c r="H15" s="15">
        <v>0</v>
      </c>
      <c r="I15" s="18">
        <f>SUM(G15+H15)</f>
        <v>0</v>
      </c>
      <c r="J15" s="31">
        <f t="shared" si="1"/>
        <v>189.3</v>
      </c>
      <c r="K15" s="48">
        <f t="shared" si="2"/>
        <v>0</v>
      </c>
      <c r="L15" s="15">
        <v>0</v>
      </c>
      <c r="M15" s="47">
        <f t="shared" si="3"/>
        <v>0</v>
      </c>
      <c r="N15" s="65">
        <f t="shared" si="4"/>
        <v>820.3</v>
      </c>
      <c r="O15" s="37">
        <f aca="true" t="shared" si="6" ref="O15:O27">ROUND(N15*D15,2)</f>
        <v>0</v>
      </c>
      <c r="P15" s="15">
        <v>0</v>
      </c>
      <c r="Q15" s="16">
        <f t="shared" si="5"/>
        <v>0</v>
      </c>
    </row>
    <row r="16" spans="1:17" s="7" customFormat="1" ht="39.75" customHeight="1" thickBot="1">
      <c r="A16" s="15" t="s">
        <v>40</v>
      </c>
      <c r="B16" s="70" t="s">
        <v>66</v>
      </c>
      <c r="C16" s="75" t="s">
        <v>69</v>
      </c>
      <c r="D16" s="17"/>
      <c r="E16" s="15">
        <v>0</v>
      </c>
      <c r="F16" s="66">
        <v>708</v>
      </c>
      <c r="G16" s="44">
        <f t="shared" si="0"/>
        <v>0</v>
      </c>
      <c r="H16" s="15">
        <v>0</v>
      </c>
      <c r="I16" s="18">
        <f>SUM(G16+H16)</f>
        <v>0</v>
      </c>
      <c r="J16" s="31">
        <f t="shared" si="1"/>
        <v>212.4</v>
      </c>
      <c r="K16" s="48">
        <f t="shared" si="2"/>
        <v>0</v>
      </c>
      <c r="L16" s="15">
        <v>0</v>
      </c>
      <c r="M16" s="47">
        <f t="shared" si="3"/>
        <v>0</v>
      </c>
      <c r="N16" s="65">
        <f t="shared" si="4"/>
        <v>920.4</v>
      </c>
      <c r="O16" s="37">
        <f t="shared" si="6"/>
        <v>0</v>
      </c>
      <c r="P16" s="15">
        <v>0</v>
      </c>
      <c r="Q16" s="16">
        <f t="shared" si="5"/>
        <v>0</v>
      </c>
    </row>
    <row r="17" spans="1:17" s="7" customFormat="1" ht="39.75" customHeight="1" thickBot="1">
      <c r="A17" s="15" t="s">
        <v>41</v>
      </c>
      <c r="B17" s="69" t="s">
        <v>54</v>
      </c>
      <c r="C17" s="75" t="s">
        <v>69</v>
      </c>
      <c r="D17" s="17"/>
      <c r="E17" s="15">
        <v>0</v>
      </c>
      <c r="F17" s="66">
        <v>10000</v>
      </c>
      <c r="G17" s="44">
        <f t="shared" si="0"/>
        <v>0</v>
      </c>
      <c r="H17" s="15">
        <v>0</v>
      </c>
      <c r="I17" s="47">
        <f aca="true" t="shared" si="7" ref="I17:I27">SUM(G17+H17)</f>
        <v>0</v>
      </c>
      <c r="J17" s="31">
        <f t="shared" si="1"/>
        <v>3000</v>
      </c>
      <c r="K17" s="48">
        <f t="shared" si="2"/>
        <v>0</v>
      </c>
      <c r="L17" s="15">
        <v>0</v>
      </c>
      <c r="M17" s="47">
        <f t="shared" si="3"/>
        <v>0</v>
      </c>
      <c r="N17" s="65">
        <f t="shared" si="4"/>
        <v>13000</v>
      </c>
      <c r="O17" s="37">
        <f t="shared" si="6"/>
        <v>0</v>
      </c>
      <c r="P17" s="15">
        <v>0</v>
      </c>
      <c r="Q17" s="16">
        <f t="shared" si="5"/>
        <v>0</v>
      </c>
    </row>
    <row r="18" spans="1:17" s="7" customFormat="1" ht="39.75" customHeight="1" thickBot="1">
      <c r="A18" s="15" t="s">
        <v>42</v>
      </c>
      <c r="B18" s="71" t="s">
        <v>55</v>
      </c>
      <c r="C18" s="75" t="s">
        <v>69</v>
      </c>
      <c r="D18" s="17"/>
      <c r="E18" s="15">
        <v>0</v>
      </c>
      <c r="F18" s="66">
        <v>1231</v>
      </c>
      <c r="G18" s="44">
        <f t="shared" si="0"/>
        <v>0</v>
      </c>
      <c r="H18" s="15">
        <v>0</v>
      </c>
      <c r="I18" s="47">
        <f t="shared" si="7"/>
        <v>0</v>
      </c>
      <c r="J18" s="31">
        <f t="shared" si="1"/>
        <v>369.3</v>
      </c>
      <c r="K18" s="48">
        <f t="shared" si="2"/>
        <v>0</v>
      </c>
      <c r="L18" s="15">
        <v>0</v>
      </c>
      <c r="M18" s="47">
        <f t="shared" si="3"/>
        <v>0</v>
      </c>
      <c r="N18" s="65">
        <f t="shared" si="4"/>
        <v>1600.3</v>
      </c>
      <c r="O18" s="37">
        <f t="shared" si="6"/>
        <v>0</v>
      </c>
      <c r="P18" s="15">
        <v>0</v>
      </c>
      <c r="Q18" s="16">
        <f t="shared" si="5"/>
        <v>0</v>
      </c>
    </row>
    <row r="19" spans="1:17" s="7" customFormat="1" ht="39.75" customHeight="1" thickBot="1">
      <c r="A19" s="15" t="s">
        <v>43</v>
      </c>
      <c r="B19" s="70" t="s">
        <v>61</v>
      </c>
      <c r="C19" s="75" t="s">
        <v>69</v>
      </c>
      <c r="D19" s="17"/>
      <c r="E19" s="15">
        <v>0</v>
      </c>
      <c r="F19" s="66">
        <v>1646</v>
      </c>
      <c r="G19" s="44">
        <f t="shared" si="0"/>
        <v>0</v>
      </c>
      <c r="H19" s="15">
        <v>0</v>
      </c>
      <c r="I19" s="47">
        <f t="shared" si="7"/>
        <v>0</v>
      </c>
      <c r="J19" s="31">
        <f t="shared" si="1"/>
        <v>493.8</v>
      </c>
      <c r="K19" s="48">
        <f t="shared" si="2"/>
        <v>0</v>
      </c>
      <c r="L19" s="15">
        <v>0</v>
      </c>
      <c r="M19" s="47">
        <f t="shared" si="3"/>
        <v>0</v>
      </c>
      <c r="N19" s="65">
        <f t="shared" si="4"/>
        <v>2139.8</v>
      </c>
      <c r="O19" s="37">
        <f t="shared" si="6"/>
        <v>0</v>
      </c>
      <c r="P19" s="15">
        <v>0</v>
      </c>
      <c r="Q19" s="16">
        <f t="shared" si="5"/>
        <v>0</v>
      </c>
    </row>
    <row r="20" spans="1:17" s="7" customFormat="1" ht="39.75" customHeight="1" thickBot="1">
      <c r="A20" s="15" t="s">
        <v>44</v>
      </c>
      <c r="B20" s="70" t="s">
        <v>56</v>
      </c>
      <c r="C20" s="75" t="s">
        <v>70</v>
      </c>
      <c r="D20" s="17"/>
      <c r="E20" s="15">
        <v>0</v>
      </c>
      <c r="F20" s="66">
        <v>2585</v>
      </c>
      <c r="G20" s="44">
        <f t="shared" si="0"/>
        <v>0</v>
      </c>
      <c r="H20" s="15">
        <v>0</v>
      </c>
      <c r="I20" s="47">
        <f t="shared" si="7"/>
        <v>0</v>
      </c>
      <c r="J20" s="31">
        <f t="shared" si="1"/>
        <v>775.5</v>
      </c>
      <c r="K20" s="48">
        <f t="shared" si="2"/>
        <v>0</v>
      </c>
      <c r="L20" s="15">
        <v>0</v>
      </c>
      <c r="M20" s="47">
        <f t="shared" si="3"/>
        <v>0</v>
      </c>
      <c r="N20" s="65">
        <f t="shared" si="4"/>
        <v>3360.5</v>
      </c>
      <c r="O20" s="37">
        <f t="shared" si="6"/>
        <v>0</v>
      </c>
      <c r="P20" s="15">
        <v>0</v>
      </c>
      <c r="Q20" s="16">
        <f t="shared" si="5"/>
        <v>0</v>
      </c>
    </row>
    <row r="21" spans="1:17" s="7" customFormat="1" ht="39.75" customHeight="1" thickBot="1">
      <c r="A21" s="15" t="s">
        <v>45</v>
      </c>
      <c r="B21" s="70" t="s">
        <v>65</v>
      </c>
      <c r="C21" s="75" t="s">
        <v>70</v>
      </c>
      <c r="D21" s="17"/>
      <c r="E21" s="15">
        <v>0</v>
      </c>
      <c r="F21" s="66">
        <v>2215</v>
      </c>
      <c r="G21" s="44">
        <f t="shared" si="0"/>
        <v>0</v>
      </c>
      <c r="H21" s="15">
        <v>0</v>
      </c>
      <c r="I21" s="47">
        <f t="shared" si="7"/>
        <v>0</v>
      </c>
      <c r="J21" s="31">
        <f t="shared" si="1"/>
        <v>664.5</v>
      </c>
      <c r="K21" s="48">
        <f t="shared" si="2"/>
        <v>0</v>
      </c>
      <c r="L21" s="15">
        <v>0</v>
      </c>
      <c r="M21" s="47">
        <f t="shared" si="3"/>
        <v>0</v>
      </c>
      <c r="N21" s="65">
        <f t="shared" si="4"/>
        <v>2879.5</v>
      </c>
      <c r="O21" s="37">
        <f t="shared" si="6"/>
        <v>0</v>
      </c>
      <c r="P21" s="15">
        <v>0</v>
      </c>
      <c r="Q21" s="16">
        <f t="shared" si="5"/>
        <v>0</v>
      </c>
    </row>
    <row r="22" spans="1:17" s="7" customFormat="1" ht="39.75" customHeight="1" thickBot="1">
      <c r="A22" s="15" t="s">
        <v>46</v>
      </c>
      <c r="B22" s="69" t="s">
        <v>63</v>
      </c>
      <c r="C22" s="75" t="s">
        <v>71</v>
      </c>
      <c r="D22" s="17"/>
      <c r="E22" s="15">
        <v>0</v>
      </c>
      <c r="F22" s="66">
        <v>500</v>
      </c>
      <c r="G22" s="44">
        <f t="shared" si="0"/>
        <v>0</v>
      </c>
      <c r="H22" s="15">
        <v>0</v>
      </c>
      <c r="I22" s="47">
        <f t="shared" si="7"/>
        <v>0</v>
      </c>
      <c r="J22" s="31">
        <f t="shared" si="1"/>
        <v>150</v>
      </c>
      <c r="K22" s="48">
        <f t="shared" si="2"/>
        <v>0</v>
      </c>
      <c r="L22" s="15">
        <v>0</v>
      </c>
      <c r="M22" s="47">
        <f t="shared" si="3"/>
        <v>0</v>
      </c>
      <c r="N22" s="65">
        <f t="shared" si="4"/>
        <v>650</v>
      </c>
      <c r="O22" s="37">
        <f t="shared" si="6"/>
        <v>0</v>
      </c>
      <c r="P22" s="15">
        <v>0</v>
      </c>
      <c r="Q22" s="16">
        <f t="shared" si="5"/>
        <v>0</v>
      </c>
    </row>
    <row r="23" spans="1:17" s="7" customFormat="1" ht="54" customHeight="1" thickBot="1">
      <c r="A23" s="15" t="s">
        <v>47</v>
      </c>
      <c r="B23" s="69" t="s">
        <v>64</v>
      </c>
      <c r="C23" s="75" t="s">
        <v>70</v>
      </c>
      <c r="D23" s="17"/>
      <c r="E23" s="15">
        <v>0</v>
      </c>
      <c r="F23" s="66">
        <v>2262</v>
      </c>
      <c r="G23" s="44">
        <f t="shared" si="0"/>
        <v>0</v>
      </c>
      <c r="H23" s="15">
        <v>0</v>
      </c>
      <c r="I23" s="47">
        <f t="shared" si="7"/>
        <v>0</v>
      </c>
      <c r="J23" s="31">
        <f t="shared" si="1"/>
        <v>678.6</v>
      </c>
      <c r="K23" s="48">
        <f t="shared" si="2"/>
        <v>0</v>
      </c>
      <c r="L23" s="15">
        <v>0</v>
      </c>
      <c r="M23" s="47">
        <f t="shared" si="3"/>
        <v>0</v>
      </c>
      <c r="N23" s="65">
        <f t="shared" si="4"/>
        <v>2940.6</v>
      </c>
      <c r="O23" s="37">
        <f t="shared" si="6"/>
        <v>0</v>
      </c>
      <c r="P23" s="15">
        <v>0</v>
      </c>
      <c r="Q23" s="16">
        <f t="shared" si="5"/>
        <v>0</v>
      </c>
    </row>
    <row r="24" spans="1:17" s="7" customFormat="1" ht="39.75" customHeight="1" thickBot="1">
      <c r="A24" s="15" t="s">
        <v>48</v>
      </c>
      <c r="B24" s="69" t="s">
        <v>57</v>
      </c>
      <c r="C24" s="75" t="s">
        <v>70</v>
      </c>
      <c r="D24" s="17"/>
      <c r="E24" s="15">
        <v>0</v>
      </c>
      <c r="F24" s="66">
        <v>1631</v>
      </c>
      <c r="G24" s="44">
        <f t="shared" si="0"/>
        <v>0</v>
      </c>
      <c r="H24" s="15">
        <v>0</v>
      </c>
      <c r="I24" s="47">
        <f t="shared" si="7"/>
        <v>0</v>
      </c>
      <c r="J24" s="31">
        <f t="shared" si="1"/>
        <v>489.3</v>
      </c>
      <c r="K24" s="48">
        <f t="shared" si="2"/>
        <v>0</v>
      </c>
      <c r="L24" s="15">
        <v>0</v>
      </c>
      <c r="M24" s="47">
        <f t="shared" si="3"/>
        <v>0</v>
      </c>
      <c r="N24" s="65">
        <f t="shared" si="4"/>
        <v>2120.3</v>
      </c>
      <c r="O24" s="37">
        <f t="shared" si="6"/>
        <v>0</v>
      </c>
      <c r="P24" s="15">
        <v>0</v>
      </c>
      <c r="Q24" s="16">
        <f t="shared" si="5"/>
        <v>0</v>
      </c>
    </row>
    <row r="25" spans="1:17" s="7" customFormat="1" ht="39.75" customHeight="1" thickBot="1">
      <c r="A25" s="15" t="s">
        <v>49</v>
      </c>
      <c r="B25" s="70" t="s">
        <v>62</v>
      </c>
      <c r="C25" s="75" t="s">
        <v>70</v>
      </c>
      <c r="D25" s="17"/>
      <c r="E25" s="15">
        <v>0</v>
      </c>
      <c r="F25" s="66">
        <v>3323</v>
      </c>
      <c r="G25" s="44">
        <f t="shared" si="0"/>
        <v>0</v>
      </c>
      <c r="H25" s="15"/>
      <c r="I25" s="47">
        <f t="shared" si="7"/>
        <v>0</v>
      </c>
      <c r="J25" s="31">
        <f t="shared" si="1"/>
        <v>996.9</v>
      </c>
      <c r="K25" s="48">
        <f t="shared" si="2"/>
        <v>0</v>
      </c>
      <c r="L25" s="15"/>
      <c r="M25" s="47">
        <f t="shared" si="3"/>
        <v>0</v>
      </c>
      <c r="N25" s="65">
        <f t="shared" si="4"/>
        <v>4319.9</v>
      </c>
      <c r="O25" s="37">
        <f t="shared" si="6"/>
        <v>0</v>
      </c>
      <c r="P25" s="15"/>
      <c r="Q25" s="16">
        <f t="shared" si="5"/>
        <v>0</v>
      </c>
    </row>
    <row r="26" spans="1:17" s="7" customFormat="1" ht="55.5" customHeight="1" thickBot="1">
      <c r="A26" s="15" t="s">
        <v>50</v>
      </c>
      <c r="B26" s="72" t="s">
        <v>58</v>
      </c>
      <c r="C26" s="75" t="s">
        <v>70</v>
      </c>
      <c r="D26" s="17"/>
      <c r="E26" s="15">
        <v>0</v>
      </c>
      <c r="F26" s="66">
        <v>2016</v>
      </c>
      <c r="G26" s="44">
        <f t="shared" si="0"/>
        <v>0</v>
      </c>
      <c r="H26" s="15">
        <v>0</v>
      </c>
      <c r="I26" s="47">
        <f t="shared" si="7"/>
        <v>0</v>
      </c>
      <c r="J26" s="31">
        <f t="shared" si="1"/>
        <v>604.8</v>
      </c>
      <c r="K26" s="48">
        <f t="shared" si="2"/>
        <v>0</v>
      </c>
      <c r="L26" s="15">
        <v>0</v>
      </c>
      <c r="M26" s="47">
        <f t="shared" si="3"/>
        <v>0</v>
      </c>
      <c r="N26" s="65">
        <f t="shared" si="4"/>
        <v>2620.8</v>
      </c>
      <c r="O26" s="37">
        <f t="shared" si="6"/>
        <v>0</v>
      </c>
      <c r="P26" s="15">
        <v>0</v>
      </c>
      <c r="Q26" s="16">
        <f t="shared" si="5"/>
        <v>0</v>
      </c>
    </row>
    <row r="27" spans="1:17" s="7" customFormat="1" ht="39.75" customHeight="1" thickBot="1">
      <c r="A27" s="46" t="s">
        <v>60</v>
      </c>
      <c r="B27" s="69" t="s">
        <v>59</v>
      </c>
      <c r="C27" s="75" t="s">
        <v>68</v>
      </c>
      <c r="D27" s="17"/>
      <c r="E27" s="15">
        <v>0</v>
      </c>
      <c r="F27" s="66">
        <v>455</v>
      </c>
      <c r="G27" s="45">
        <f t="shared" si="0"/>
        <v>0</v>
      </c>
      <c r="H27" s="46">
        <v>0</v>
      </c>
      <c r="I27" s="45">
        <f t="shared" si="7"/>
        <v>0</v>
      </c>
      <c r="J27" s="39">
        <f t="shared" si="1"/>
        <v>136.5</v>
      </c>
      <c r="K27" s="49">
        <f t="shared" si="2"/>
        <v>0</v>
      </c>
      <c r="L27" s="46">
        <v>0</v>
      </c>
      <c r="M27" s="50">
        <f t="shared" si="3"/>
        <v>0</v>
      </c>
      <c r="N27" s="65">
        <f t="shared" si="4"/>
        <v>591.5</v>
      </c>
      <c r="O27" s="52">
        <f t="shared" si="6"/>
        <v>0</v>
      </c>
      <c r="P27" s="46">
        <v>0</v>
      </c>
      <c r="Q27" s="53">
        <f t="shared" si="5"/>
        <v>0</v>
      </c>
    </row>
    <row r="28" spans="1:17" s="7" customFormat="1" ht="39.75" customHeight="1" thickBot="1">
      <c r="A28" s="67"/>
      <c r="B28" s="73"/>
      <c r="C28" s="3"/>
      <c r="D28" s="89" t="s">
        <v>17</v>
      </c>
      <c r="E28" s="89"/>
      <c r="F28" s="28"/>
      <c r="G28" s="12">
        <f>SUM(G13:G27)</f>
        <v>0</v>
      </c>
      <c r="H28" s="34"/>
      <c r="I28" s="12">
        <f>SUM(I13:I27)</f>
        <v>0</v>
      </c>
      <c r="J28" s="32"/>
      <c r="K28" s="12">
        <f>SUM(K13:K27)</f>
        <v>0</v>
      </c>
      <c r="L28" s="34"/>
      <c r="M28" s="12">
        <f>SUM(M13:M27)</f>
        <v>0</v>
      </c>
      <c r="N28" s="24"/>
      <c r="O28" s="61">
        <f>G28+K28</f>
        <v>0</v>
      </c>
      <c r="P28" s="34"/>
      <c r="Q28" s="63">
        <f>I28+M28</f>
        <v>0</v>
      </c>
    </row>
    <row r="29" spans="1:17" s="7" customFormat="1" ht="39.75" customHeight="1">
      <c r="A29" s="67"/>
      <c r="B29" s="74"/>
      <c r="C29" s="3"/>
      <c r="D29" s="3"/>
      <c r="E29" s="33"/>
      <c r="F29" s="27"/>
      <c r="G29" s="4"/>
      <c r="H29" s="33"/>
      <c r="I29" s="4"/>
      <c r="J29" s="27"/>
      <c r="K29" s="4"/>
      <c r="L29" s="33"/>
      <c r="M29" s="2"/>
      <c r="N29" s="85" t="s">
        <v>36</v>
      </c>
      <c r="O29" s="85"/>
      <c r="P29" s="85"/>
      <c r="Q29" s="85"/>
    </row>
    <row r="30" spans="1:17" s="7" customFormat="1" ht="39.75" customHeight="1">
      <c r="A30" s="2"/>
      <c r="B30" s="3"/>
      <c r="C30" s="3"/>
      <c r="D30" s="3"/>
      <c r="E30" s="33"/>
      <c r="F30" s="27"/>
      <c r="G30" s="4"/>
      <c r="H30" s="33"/>
      <c r="I30" s="4"/>
      <c r="J30" s="27"/>
      <c r="K30" s="4"/>
      <c r="L30" s="33"/>
      <c r="M30" s="2"/>
      <c r="N30" s="25"/>
      <c r="O30" s="38"/>
      <c r="P30" s="3"/>
      <c r="Q30" s="3"/>
    </row>
    <row r="31" spans="1:17" s="7" customFormat="1" ht="39.75" customHeight="1">
      <c r="A31" s="2"/>
      <c r="B31" s="3"/>
      <c r="C31" s="3"/>
      <c r="D31" s="3"/>
      <c r="E31" s="33"/>
      <c r="F31" s="27"/>
      <c r="G31" s="4"/>
      <c r="H31" s="33"/>
      <c r="I31" s="4"/>
      <c r="J31" s="27"/>
      <c r="K31" s="4"/>
      <c r="L31" s="33"/>
      <c r="M31" s="2"/>
      <c r="N31" s="25"/>
      <c r="O31" s="38"/>
      <c r="P31" s="3"/>
      <c r="Q31" s="3"/>
    </row>
    <row r="32" spans="1:17" s="7" customFormat="1" ht="39.75" customHeight="1">
      <c r="A32" s="2"/>
      <c r="B32" s="3"/>
      <c r="C32" s="3"/>
      <c r="D32" s="3"/>
      <c r="E32" s="33"/>
      <c r="F32" s="27"/>
      <c r="G32" s="4"/>
      <c r="H32" s="33"/>
      <c r="I32" s="4"/>
      <c r="J32" s="27"/>
      <c r="K32" s="4"/>
      <c r="L32" s="33"/>
      <c r="M32" s="2"/>
      <c r="N32" s="25"/>
      <c r="O32" s="38"/>
      <c r="P32" s="3"/>
      <c r="Q32" s="3"/>
    </row>
    <row r="33" spans="1:17" s="7" customFormat="1" ht="39.75" customHeight="1">
      <c r="A33" s="2"/>
      <c r="B33" s="3"/>
      <c r="C33" s="3"/>
      <c r="D33" s="3"/>
      <c r="E33" s="33"/>
      <c r="F33" s="27"/>
      <c r="G33" s="4"/>
      <c r="H33" s="33"/>
      <c r="I33" s="4"/>
      <c r="J33" s="27"/>
      <c r="K33" s="4"/>
      <c r="L33" s="33"/>
      <c r="M33" s="2"/>
      <c r="N33" s="25"/>
      <c r="O33" s="38"/>
      <c r="P33" s="3"/>
      <c r="Q33" s="3"/>
    </row>
    <row r="34" ht="42.75" customHeight="1"/>
    <row r="35" ht="33.75" customHeight="1"/>
    <row r="36" ht="33.75" customHeight="1"/>
    <row r="37" ht="46.5" customHeight="1"/>
    <row r="38" ht="33.75" customHeight="1"/>
    <row r="39" ht="33.75" customHeight="1"/>
    <row r="40" ht="33.75" customHeight="1"/>
    <row r="41" ht="33.75" customHeight="1"/>
    <row r="42" ht="42.75" customHeight="1"/>
    <row r="43" ht="33.75" customHeight="1"/>
    <row r="44" ht="33.75" customHeight="1"/>
    <row r="45" ht="33.75" customHeight="1"/>
    <row r="46" ht="42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53.25" customHeight="1"/>
    <row r="55" ht="33.75" customHeight="1"/>
    <row r="56" ht="66.75" customHeight="1"/>
    <row r="57" ht="33.75" customHeight="1"/>
    <row r="58" ht="33.75" customHeight="1"/>
    <row r="59" ht="33.75" customHeight="1"/>
    <row r="60" ht="69.75" customHeight="1"/>
    <row r="61" ht="48.75" customHeight="1"/>
    <row r="62" ht="33.75" customHeight="1"/>
    <row r="63" ht="33.75" customHeight="1"/>
    <row r="64" ht="56.25" customHeight="1"/>
    <row r="66" spans="18:19" ht="66.75" customHeight="1">
      <c r="R66" s="5"/>
      <c r="S66" s="5"/>
    </row>
  </sheetData>
  <sheetProtection/>
  <mergeCells count="17">
    <mergeCell ref="N29:Q29"/>
    <mergeCell ref="A7:Q8"/>
    <mergeCell ref="A10:A11"/>
    <mergeCell ref="B10:B11"/>
    <mergeCell ref="A9:Q9"/>
    <mergeCell ref="D28:E28"/>
    <mergeCell ref="J10:M10"/>
    <mergeCell ref="N10:Q10"/>
    <mergeCell ref="C10:C11"/>
    <mergeCell ref="D10:D11"/>
    <mergeCell ref="B4:E4"/>
    <mergeCell ref="B5:E5"/>
    <mergeCell ref="N1:Q1"/>
    <mergeCell ref="N4:Q4"/>
    <mergeCell ref="N5:Q5"/>
    <mergeCell ref="E10:E11"/>
    <mergeCell ref="F10:I10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0"/>
  <sheetViews>
    <sheetView zoomScalePageLayoutView="0" workbookViewId="0" topLeftCell="A1">
      <selection activeCell="E9" sqref="E9"/>
    </sheetView>
  </sheetViews>
  <sheetFormatPr defaultColWidth="9.00390625" defaultRowHeight="12.75"/>
  <sheetData>
    <row r="1" ht="12.75" thickBot="1"/>
    <row r="2" ht="13.5" thickBot="1">
      <c r="C2" s="13">
        <v>6.8</v>
      </c>
    </row>
    <row r="3" ht="13.5" thickBot="1">
      <c r="C3" s="13">
        <v>15</v>
      </c>
    </row>
    <row r="4" ht="13.5" thickBot="1">
      <c r="C4" s="13">
        <v>15</v>
      </c>
    </row>
    <row r="5" ht="12.75">
      <c r="C5" s="13">
        <v>22.5</v>
      </c>
    </row>
    <row r="6" ht="12.75">
      <c r="C6" s="14">
        <v>11.5</v>
      </c>
    </row>
    <row r="7" ht="12.75">
      <c r="C7" s="14">
        <v>20</v>
      </c>
    </row>
    <row r="8" spans="3:5" ht="12.75">
      <c r="C8" s="14">
        <v>20</v>
      </c>
      <c r="E8">
        <v>1.05</v>
      </c>
    </row>
    <row r="9" ht="12.75">
      <c r="C9" s="14">
        <v>20</v>
      </c>
    </row>
    <row r="10" ht="12.75">
      <c r="C10" s="14">
        <v>3.75</v>
      </c>
    </row>
    <row r="11" ht="12.75">
      <c r="C11" s="14">
        <v>11.8</v>
      </c>
    </row>
    <row r="12" ht="12.75">
      <c r="C12" s="14">
        <v>6.25</v>
      </c>
    </row>
    <row r="13" ht="12.75">
      <c r="C13" s="14">
        <v>11.2</v>
      </c>
    </row>
    <row r="14" ht="12.75">
      <c r="C14" s="14">
        <v>10.6</v>
      </c>
    </row>
    <row r="15" ht="12.75">
      <c r="C15" s="14">
        <v>12.5</v>
      </c>
    </row>
    <row r="16" ht="12.75">
      <c r="C16" s="14">
        <v>35</v>
      </c>
    </row>
    <row r="17" ht="12.75">
      <c r="C17" s="14">
        <v>35</v>
      </c>
    </row>
    <row r="18" ht="12.75">
      <c r="C18" s="14">
        <v>35</v>
      </c>
    </row>
    <row r="19" ht="12.75">
      <c r="C19" s="14">
        <v>23.75</v>
      </c>
    </row>
    <row r="20" ht="12.75">
      <c r="C20" s="14">
        <v>13.15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Urząd Miasta Zielona Góra</cp:lastModifiedBy>
  <cp:lastPrinted>2022-10-27T10:25:36Z</cp:lastPrinted>
  <dcterms:created xsi:type="dcterms:W3CDTF">2007-02-15T12:21:49Z</dcterms:created>
  <dcterms:modified xsi:type="dcterms:W3CDTF">2022-11-03T12:42:29Z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e142c8c4-9166-40bd-baa1-ad8384958ba8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